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ocuments\Moje dokumenty 2020 WCRS\DIETY - FORULARZY WYPŁATY NA KONTO\"/>
    </mc:Choice>
  </mc:AlternateContent>
  <xr:revisionPtr revIDLastSave="0" documentId="13_ncr:1_{48B86204-5F6A-4310-871F-EEB7ABABF2B4}" xr6:coauthVersionLast="45" xr6:coauthVersionMax="45" xr10:uidLastSave="{00000000-0000-0000-0000-000000000000}"/>
  <workbookProtection workbookAlgorithmName="SHA-512" workbookHashValue="DGzUGSamCXzY+KOa4ax1P4rQHF3Hd0n8Ku8gbKTnGw+C3GGouAkTUtt+D12lYWbqNUSb6HI3dtkO446JL4oHjA==" workbookSaltValue="qN0xomfzqLlNybE4sDRrlg==" workbookSpinCount="100000" lockStructure="1"/>
  <bookViews>
    <workbookView xWindow="-120" yWindow="-120" windowWidth="29040" windowHeight="15990" xr2:uid="{8689CD62-3130-4570-B036-C2A2DC76568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5" i="1" l="1"/>
  <c r="K26" i="1"/>
  <c r="A43" i="1" s="1"/>
  <c r="C36" i="1" l="1"/>
  <c r="A45" i="1"/>
  <c r="D43" i="1" s="1"/>
  <c r="E43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J46" i="1" l="1"/>
  <c r="J55" i="1" s="1"/>
  <c r="C45" i="1"/>
  <c r="C54" i="1" s="1"/>
  <c r="B45" i="1"/>
  <c r="D45" i="1" s="1"/>
  <c r="B46" i="1" s="1"/>
  <c r="C53" i="1" l="1"/>
  <c r="B48" i="1"/>
  <c r="B47" i="1"/>
  <c r="D46" i="1"/>
  <c r="D53" i="1"/>
  <c r="D48" i="1"/>
  <c r="D54" i="1"/>
  <c r="B54" i="1"/>
  <c r="D47" i="1"/>
  <c r="C50" i="1"/>
  <c r="E46" i="1"/>
  <c r="E55" i="1" s="1"/>
  <c r="D50" i="1"/>
  <c r="D49" i="1"/>
  <c r="B50" i="1"/>
  <c r="B49" i="1"/>
  <c r="B52" i="1"/>
  <c r="B51" i="1"/>
  <c r="D52" i="1"/>
  <c r="B53" i="1"/>
  <c r="C47" i="1"/>
  <c r="D51" i="1"/>
  <c r="C46" i="1"/>
  <c r="C51" i="1"/>
  <c r="C48" i="1"/>
  <c r="C49" i="1"/>
  <c r="C52" i="1"/>
  <c r="F45" i="1"/>
  <c r="G45" i="1" s="1"/>
  <c r="D55" i="1" l="1"/>
  <c r="B55" i="1"/>
  <c r="C55" i="1"/>
  <c r="G54" i="1"/>
  <c r="G48" i="1"/>
  <c r="G53" i="1"/>
  <c r="G47" i="1"/>
  <c r="G49" i="1"/>
  <c r="G50" i="1"/>
  <c r="G52" i="1"/>
  <c r="G51" i="1"/>
  <c r="F48" i="1"/>
  <c r="F50" i="1"/>
  <c r="I45" i="1"/>
  <c r="I46" i="1" s="1"/>
  <c r="F53" i="1"/>
  <c r="F51" i="1"/>
  <c r="F49" i="1"/>
  <c r="F47" i="1"/>
  <c r="F52" i="1"/>
  <c r="F54" i="1"/>
  <c r="F46" i="1"/>
  <c r="H45" i="1"/>
  <c r="I54" i="1" l="1"/>
  <c r="I50" i="1"/>
  <c r="I53" i="1"/>
  <c r="H47" i="1"/>
  <c r="G46" i="1"/>
  <c r="G55" i="1" s="1"/>
  <c r="H54" i="1"/>
  <c r="H46" i="1"/>
  <c r="H53" i="1"/>
  <c r="H50" i="1"/>
  <c r="H52" i="1"/>
  <c r="H49" i="1"/>
  <c r="H51" i="1"/>
  <c r="H48" i="1"/>
  <c r="I48" i="1"/>
  <c r="I47" i="1"/>
  <c r="I49" i="1"/>
  <c r="F55" i="1"/>
  <c r="I51" i="1"/>
  <c r="I52" i="1"/>
  <c r="I55" i="1" l="1"/>
  <c r="H55" i="1"/>
  <c r="A56" i="1" l="1"/>
  <c r="C28" i="1"/>
  <c r="C38" i="1" s="1"/>
</calcChain>
</file>

<file path=xl/sharedStrings.xml><?xml version="1.0" encoding="utf-8"?>
<sst xmlns="http://schemas.openxmlformats.org/spreadsheetml/2006/main" count="38" uniqueCount="33">
  <si>
    <t>Lp.</t>
  </si>
  <si>
    <t>Kwota</t>
  </si>
  <si>
    <t>Data</t>
  </si>
  <si>
    <t>Skarbnik</t>
  </si>
  <si>
    <t>Imię</t>
  </si>
  <si>
    <t>Nazwisko</t>
  </si>
  <si>
    <t>Pełniona funkcja</t>
  </si>
  <si>
    <t>z dnia:</t>
  </si>
  <si>
    <t>Data:</t>
  </si>
  <si>
    <r>
      <t xml:space="preserve">Sprawdzono pod względem merytorycznym 
zgodnie z kryterium rzetelności, legalności, 
celowości i gospodarności
</t>
    </r>
    <r>
      <rPr>
        <b/>
        <sz val="8"/>
        <color theme="1"/>
        <rFont val="Verdana"/>
        <family val="2"/>
        <charset val="238"/>
      </rPr>
      <t>Przewodniczący Zarządu Osiedla</t>
    </r>
  </si>
  <si>
    <t>Słownie:</t>
  </si>
  <si>
    <t>Kwota:</t>
  </si>
  <si>
    <t>zł</t>
  </si>
  <si>
    <t>...........................</t>
  </si>
  <si>
    <t>Gł. Księgowy</t>
  </si>
  <si>
    <t>Dyrektor</t>
  </si>
  <si>
    <t>Podpis i pieczątka</t>
  </si>
  <si>
    <t>Pieczęć zarządu osiedla</t>
  </si>
  <si>
    <t>grosze:</t>
  </si>
  <si>
    <t>bez groszy</t>
  </si>
  <si>
    <t>10-tysiące</t>
  </si>
  <si>
    <t>10-19 tysięcy</t>
  </si>
  <si>
    <t>1-tysiące</t>
  </si>
  <si>
    <t>tysiące przy okrągłych</t>
  </si>
  <si>
    <t>setki</t>
  </si>
  <si>
    <t>dziesiątki</t>
  </si>
  <si>
    <t>10-19</t>
  </si>
  <si>
    <t>poj</t>
  </si>
  <si>
    <t>Zatwierdzono do wypłaty przelewem z konta 20 1020 5226 0000 6202 0418 4297 (podst. RO)</t>
  </si>
  <si>
    <t>Polecenie przelewu - wypłata diet na konta bankowe radnych osiedlowych
(dane podatkowe i numery kont bankowych zgodnie ze złożonymi oświadczeniami)</t>
  </si>
  <si>
    <t>Uchwała(y) Rady Osiedla nr:</t>
  </si>
  <si>
    <t>Diety za okres:</t>
  </si>
  <si>
    <t>Proszę o przelanie diet na łączną kwotę: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</si>
</sst>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\-0.00\ "/>
  </numFmts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DEDED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Protection="1">
      <protection hidden="1"/>
    </xf>
    <xf numFmtId="0" fontId="3" fillId="0" borderId="0" xfId="0" applyFont="1"/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0" fillId="0" borderId="0" xfId="0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4" fontId="3" fillId="0" borderId="2" xfId="0" applyNumberFormat="1" applyFont="1" applyBorder="1" applyAlignment="1" applyProtection="1">
      <alignment horizontal="center" vertical="center"/>
      <protection hidden="1"/>
    </xf>
    <xf numFmtId="4" fontId="3" fillId="0" borderId="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DEDED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4E78B-90D0-44D0-A396-AA02DF1EFBD1}">
  <dimension ref="A1:GW60"/>
  <sheetViews>
    <sheetView tabSelected="1" workbookViewId="0">
      <selection sqref="A1:D2"/>
    </sheetView>
  </sheetViews>
  <sheetFormatPr defaultRowHeight="15" customHeight="1" x14ac:dyDescent="0.25"/>
  <cols>
    <col min="1" max="1" width="3.28515625" style="5" customWidth="1"/>
    <col min="2" max="2" width="7.28515625" style="5" customWidth="1"/>
    <col min="3" max="3" width="9.42578125" style="5" customWidth="1"/>
    <col min="4" max="8" width="7.28515625" style="5" customWidth="1"/>
    <col min="9" max="9" width="8.140625" style="5" customWidth="1"/>
    <col min="10" max="11" width="7.28515625" style="5" customWidth="1"/>
    <col min="12" max="12" width="8.140625" style="5" customWidth="1"/>
    <col min="13" max="28" width="0" style="5" hidden="1" customWidth="1"/>
    <col min="29" max="16384" width="9.140625" style="5"/>
  </cols>
  <sheetData>
    <row r="1" spans="1:12" ht="39.950000000000003" customHeight="1" x14ac:dyDescent="0.25">
      <c r="A1" s="48" t="s">
        <v>17</v>
      </c>
      <c r="B1" s="49"/>
      <c r="C1" s="49"/>
      <c r="D1" s="50"/>
      <c r="E1" s="14"/>
      <c r="F1" s="14"/>
      <c r="G1" s="14"/>
      <c r="H1" s="14"/>
      <c r="I1" s="14"/>
      <c r="J1" s="51"/>
      <c r="K1" s="51"/>
      <c r="L1" s="51"/>
    </row>
    <row r="2" spans="1:12" ht="15" customHeight="1" x14ac:dyDescent="0.25">
      <c r="A2" s="22"/>
      <c r="B2" s="23"/>
      <c r="C2" s="23"/>
      <c r="D2" s="24"/>
      <c r="E2" s="14"/>
      <c r="F2" s="14"/>
      <c r="G2" s="14"/>
      <c r="H2" s="14"/>
      <c r="I2" s="14"/>
      <c r="J2" s="9" t="s">
        <v>8</v>
      </c>
      <c r="K2" s="64"/>
      <c r="L2" s="65"/>
    </row>
    <row r="3" spans="1:12" ht="6.9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4.75" customHeight="1" x14ac:dyDescent="0.25">
      <c r="A4" s="43" t="s">
        <v>29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6.9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8.95" customHeight="1" x14ac:dyDescent="0.25">
      <c r="A6" s="12" t="s">
        <v>31</v>
      </c>
      <c r="B6" s="12"/>
      <c r="C6" s="12"/>
      <c r="D6" s="61"/>
      <c r="E6" s="62"/>
      <c r="F6" s="62"/>
      <c r="G6" s="62"/>
      <c r="H6" s="62"/>
      <c r="I6" s="62"/>
      <c r="J6" s="62"/>
      <c r="K6" s="62"/>
      <c r="L6" s="63"/>
    </row>
    <row r="7" spans="1:12" ht="6.9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s="1" customFormat="1" ht="18.95" customHeight="1" x14ac:dyDescent="0.25">
      <c r="A8" s="12" t="s">
        <v>30</v>
      </c>
      <c r="B8" s="12"/>
      <c r="C8" s="12"/>
      <c r="D8" s="42"/>
      <c r="E8" s="61"/>
      <c r="F8" s="62"/>
      <c r="G8" s="62"/>
      <c r="H8" s="62"/>
      <c r="I8" s="63"/>
      <c r="J8" s="3" t="s">
        <v>7</v>
      </c>
      <c r="K8" s="55"/>
      <c r="L8" s="57"/>
    </row>
    <row r="9" spans="1:12" s="1" customFormat="1" ht="6.95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" customFormat="1" ht="18.95" customHeight="1" x14ac:dyDescent="0.25">
      <c r="A10" s="4" t="s">
        <v>0</v>
      </c>
      <c r="B10" s="13" t="s">
        <v>4</v>
      </c>
      <c r="C10" s="13"/>
      <c r="D10" s="20" t="s">
        <v>5</v>
      </c>
      <c r="E10" s="26"/>
      <c r="F10" s="21"/>
      <c r="G10" s="20" t="s">
        <v>6</v>
      </c>
      <c r="H10" s="26"/>
      <c r="I10" s="26"/>
      <c r="J10" s="21"/>
      <c r="K10" s="20" t="s">
        <v>1</v>
      </c>
      <c r="L10" s="21"/>
    </row>
    <row r="11" spans="1:12" s="1" customFormat="1" ht="18.95" customHeight="1" x14ac:dyDescent="0.25">
      <c r="A11" s="2">
        <v>1</v>
      </c>
      <c r="B11" s="58"/>
      <c r="C11" s="58"/>
      <c r="D11" s="58"/>
      <c r="E11" s="58"/>
      <c r="F11" s="58"/>
      <c r="G11" s="59"/>
      <c r="H11" s="59"/>
      <c r="I11" s="59"/>
      <c r="J11" s="59"/>
      <c r="K11" s="60"/>
      <c r="L11" s="60"/>
    </row>
    <row r="12" spans="1:12" s="1" customFormat="1" ht="18.95" customHeight="1" x14ac:dyDescent="0.25">
      <c r="A12" s="2">
        <f>A11+1</f>
        <v>2</v>
      </c>
      <c r="B12" s="58"/>
      <c r="C12" s="58"/>
      <c r="D12" s="58"/>
      <c r="E12" s="58"/>
      <c r="F12" s="58"/>
      <c r="G12" s="59"/>
      <c r="H12" s="59"/>
      <c r="I12" s="59"/>
      <c r="J12" s="59"/>
      <c r="K12" s="60"/>
      <c r="L12" s="60"/>
    </row>
    <row r="13" spans="1:12" s="1" customFormat="1" ht="18.95" customHeight="1" x14ac:dyDescent="0.25">
      <c r="A13" s="2">
        <f t="shared" ref="A13:A25" si="0">A12+1</f>
        <v>3</v>
      </c>
      <c r="B13" s="58"/>
      <c r="C13" s="58"/>
      <c r="D13" s="58"/>
      <c r="E13" s="58"/>
      <c r="F13" s="58"/>
      <c r="G13" s="59"/>
      <c r="H13" s="59"/>
      <c r="I13" s="59"/>
      <c r="J13" s="59"/>
      <c r="K13" s="60"/>
      <c r="L13" s="60"/>
    </row>
    <row r="14" spans="1:12" s="1" customFormat="1" ht="18.95" customHeight="1" x14ac:dyDescent="0.25">
      <c r="A14" s="2">
        <f t="shared" si="0"/>
        <v>4</v>
      </c>
      <c r="B14" s="58"/>
      <c r="C14" s="58"/>
      <c r="D14" s="58"/>
      <c r="E14" s="58"/>
      <c r="F14" s="58"/>
      <c r="G14" s="59"/>
      <c r="H14" s="59"/>
      <c r="I14" s="59"/>
      <c r="J14" s="59"/>
      <c r="K14" s="60"/>
      <c r="L14" s="60"/>
    </row>
    <row r="15" spans="1:12" s="1" customFormat="1" ht="18.95" customHeight="1" x14ac:dyDescent="0.25">
      <c r="A15" s="2">
        <f t="shared" si="0"/>
        <v>5</v>
      </c>
      <c r="B15" s="58"/>
      <c r="C15" s="58"/>
      <c r="D15" s="58"/>
      <c r="E15" s="58"/>
      <c r="F15" s="58"/>
      <c r="G15" s="59"/>
      <c r="H15" s="59"/>
      <c r="I15" s="59"/>
      <c r="J15" s="59"/>
      <c r="K15" s="60"/>
      <c r="L15" s="60"/>
    </row>
    <row r="16" spans="1:12" s="1" customFormat="1" ht="18.95" customHeight="1" x14ac:dyDescent="0.25">
      <c r="A16" s="2">
        <f t="shared" si="0"/>
        <v>6</v>
      </c>
      <c r="B16" s="58"/>
      <c r="C16" s="58"/>
      <c r="D16" s="58"/>
      <c r="E16" s="58"/>
      <c r="F16" s="58"/>
      <c r="G16" s="59"/>
      <c r="H16" s="59"/>
      <c r="I16" s="59"/>
      <c r="J16" s="59"/>
      <c r="K16" s="60"/>
      <c r="L16" s="60"/>
    </row>
    <row r="17" spans="1:12" s="1" customFormat="1" ht="18.95" customHeight="1" x14ac:dyDescent="0.25">
      <c r="A17" s="2">
        <f t="shared" si="0"/>
        <v>7</v>
      </c>
      <c r="B17" s="58"/>
      <c r="C17" s="58"/>
      <c r="D17" s="58"/>
      <c r="E17" s="58"/>
      <c r="F17" s="58"/>
      <c r="G17" s="59"/>
      <c r="H17" s="59"/>
      <c r="I17" s="59"/>
      <c r="J17" s="59"/>
      <c r="K17" s="60"/>
      <c r="L17" s="60"/>
    </row>
    <row r="18" spans="1:12" s="1" customFormat="1" ht="18.95" customHeight="1" x14ac:dyDescent="0.25">
      <c r="A18" s="2">
        <f t="shared" si="0"/>
        <v>8</v>
      </c>
      <c r="B18" s="58"/>
      <c r="C18" s="58"/>
      <c r="D18" s="58"/>
      <c r="E18" s="58"/>
      <c r="F18" s="58"/>
      <c r="G18" s="59"/>
      <c r="H18" s="59"/>
      <c r="I18" s="59"/>
      <c r="J18" s="59"/>
      <c r="K18" s="60"/>
      <c r="L18" s="60"/>
    </row>
    <row r="19" spans="1:12" s="1" customFormat="1" ht="18.95" customHeight="1" x14ac:dyDescent="0.25">
      <c r="A19" s="2">
        <f t="shared" si="0"/>
        <v>9</v>
      </c>
      <c r="B19" s="58"/>
      <c r="C19" s="58"/>
      <c r="D19" s="58"/>
      <c r="E19" s="58"/>
      <c r="F19" s="58"/>
      <c r="G19" s="59"/>
      <c r="H19" s="59"/>
      <c r="I19" s="59"/>
      <c r="J19" s="59"/>
      <c r="K19" s="60"/>
      <c r="L19" s="60"/>
    </row>
    <row r="20" spans="1:12" s="1" customFormat="1" ht="18.95" customHeight="1" x14ac:dyDescent="0.25">
      <c r="A20" s="2">
        <f t="shared" si="0"/>
        <v>10</v>
      </c>
      <c r="B20" s="58"/>
      <c r="C20" s="58"/>
      <c r="D20" s="58"/>
      <c r="E20" s="58"/>
      <c r="F20" s="58"/>
      <c r="G20" s="59"/>
      <c r="H20" s="59"/>
      <c r="I20" s="59"/>
      <c r="J20" s="59"/>
      <c r="K20" s="60"/>
      <c r="L20" s="60"/>
    </row>
    <row r="21" spans="1:12" s="1" customFormat="1" ht="18.95" customHeight="1" x14ac:dyDescent="0.25">
      <c r="A21" s="2">
        <f t="shared" si="0"/>
        <v>11</v>
      </c>
      <c r="B21" s="58"/>
      <c r="C21" s="58"/>
      <c r="D21" s="58"/>
      <c r="E21" s="58"/>
      <c r="F21" s="58"/>
      <c r="G21" s="59"/>
      <c r="H21" s="59"/>
      <c r="I21" s="59"/>
      <c r="J21" s="59"/>
      <c r="K21" s="60"/>
      <c r="L21" s="60"/>
    </row>
    <row r="22" spans="1:12" s="1" customFormat="1" ht="18.95" customHeight="1" x14ac:dyDescent="0.25">
      <c r="A22" s="2">
        <f t="shared" si="0"/>
        <v>12</v>
      </c>
      <c r="B22" s="58"/>
      <c r="C22" s="58"/>
      <c r="D22" s="58"/>
      <c r="E22" s="58"/>
      <c r="F22" s="58"/>
      <c r="G22" s="59"/>
      <c r="H22" s="59"/>
      <c r="I22" s="59"/>
      <c r="J22" s="59"/>
      <c r="K22" s="60"/>
      <c r="L22" s="60"/>
    </row>
    <row r="23" spans="1:12" s="1" customFormat="1" ht="18.95" customHeight="1" x14ac:dyDescent="0.25">
      <c r="A23" s="2">
        <f t="shared" si="0"/>
        <v>13</v>
      </c>
      <c r="B23" s="58"/>
      <c r="C23" s="58"/>
      <c r="D23" s="58"/>
      <c r="E23" s="58"/>
      <c r="F23" s="58"/>
      <c r="G23" s="59"/>
      <c r="H23" s="59"/>
      <c r="I23" s="59"/>
      <c r="J23" s="59"/>
      <c r="K23" s="60"/>
      <c r="L23" s="60"/>
    </row>
    <row r="24" spans="1:12" s="1" customFormat="1" ht="18.95" customHeight="1" x14ac:dyDescent="0.25">
      <c r="A24" s="2">
        <f t="shared" si="0"/>
        <v>14</v>
      </c>
      <c r="B24" s="58"/>
      <c r="C24" s="58"/>
      <c r="D24" s="58"/>
      <c r="E24" s="58"/>
      <c r="F24" s="58"/>
      <c r="G24" s="59"/>
      <c r="H24" s="59"/>
      <c r="I24" s="59"/>
      <c r="J24" s="59"/>
      <c r="K24" s="60"/>
      <c r="L24" s="60"/>
    </row>
    <row r="25" spans="1:12" ht="18.95" customHeight="1" x14ac:dyDescent="0.25">
      <c r="A25" s="2">
        <f t="shared" si="0"/>
        <v>15</v>
      </c>
      <c r="B25" s="58"/>
      <c r="C25" s="58"/>
      <c r="D25" s="58"/>
      <c r="E25" s="58"/>
      <c r="F25" s="58"/>
      <c r="G25" s="66"/>
      <c r="H25" s="66"/>
      <c r="I25" s="66"/>
      <c r="J25" s="66"/>
      <c r="K25" s="60"/>
      <c r="L25" s="60"/>
    </row>
    <row r="26" spans="1:12" ht="18.95" customHeight="1" x14ac:dyDescent="0.25">
      <c r="A26" s="38" t="s">
        <v>32</v>
      </c>
      <c r="B26" s="39"/>
      <c r="C26" s="39"/>
      <c r="D26" s="39"/>
      <c r="E26" s="39"/>
      <c r="F26" s="39"/>
      <c r="G26" s="39"/>
      <c r="H26" s="39"/>
      <c r="I26" s="39"/>
      <c r="J26" s="40"/>
      <c r="K26" s="18" t="str">
        <f>IF(AND(K11="",K12="",K13="",K14="",K15="",K16="",K17="",K18="",K19="",K20="",K21="",K22="",K23="",K24="",K25=""),"",(ROUND(K11,2)+ROUND(K12,2)+ROUND(K13,2)+ROUND(K14,2)+ROUND(K15,2)+ROUND(K16,2)+ROUND(K17,2)+ROUND(K18,2)+ROUND(K19,2)+ROUND(K20,2)+ROUND(K21,2)+ROUND(K22,2)+ROUND(K23,2)+ROUND(K24,2)+ROUND(K25,2) ))</f>
        <v/>
      </c>
      <c r="L26" s="19"/>
    </row>
    <row r="27" spans="1:12" ht="6.95" customHeight="1" x14ac:dyDescent="0.25">
      <c r="A27" s="45"/>
      <c r="B27" s="4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8.95" customHeight="1" x14ac:dyDescent="0.25">
      <c r="A28" s="41" t="s">
        <v>10</v>
      </c>
      <c r="B28" s="42"/>
      <c r="C28" s="52" t="str">
        <f>IF(AND(K11="",K12="",K13="",K14="",K15="",K16="",K17="",K18="",K19="",K20="",K21="",K22="",K23="",K24="",K25=""),"",A56)</f>
        <v/>
      </c>
      <c r="D28" s="53"/>
      <c r="E28" s="53"/>
      <c r="F28" s="53"/>
      <c r="G28" s="53"/>
      <c r="H28" s="53"/>
      <c r="I28" s="53"/>
      <c r="J28" s="53"/>
      <c r="K28" s="53"/>
      <c r="L28" s="54"/>
    </row>
    <row r="29" spans="1:12" ht="6.95" customHeight="1" x14ac:dyDescent="0.25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ht="48.75" customHeight="1" x14ac:dyDescent="0.25">
      <c r="A30" s="13" t="s">
        <v>3</v>
      </c>
      <c r="B30" s="16"/>
      <c r="C30" s="16"/>
      <c r="D30" s="16"/>
      <c r="E30" s="16"/>
      <c r="F30" s="16"/>
      <c r="G30" s="17" t="s">
        <v>9</v>
      </c>
      <c r="H30" s="16"/>
      <c r="I30" s="16"/>
      <c r="J30" s="16"/>
      <c r="K30" s="16"/>
      <c r="L30" s="16"/>
    </row>
    <row r="31" spans="1:12" ht="41.25" customHeight="1" x14ac:dyDescent="0.25">
      <c r="A31" s="55"/>
      <c r="B31" s="56"/>
      <c r="C31" s="57"/>
      <c r="D31" s="27"/>
      <c r="E31" s="28"/>
      <c r="F31" s="29"/>
      <c r="G31" s="55"/>
      <c r="H31" s="56"/>
      <c r="I31" s="57"/>
      <c r="J31" s="27"/>
      <c r="K31" s="28"/>
      <c r="L31" s="29"/>
    </row>
    <row r="32" spans="1:12" ht="15" customHeight="1" x14ac:dyDescent="0.25">
      <c r="A32" s="16" t="s">
        <v>2</v>
      </c>
      <c r="B32" s="16"/>
      <c r="C32" s="16"/>
      <c r="D32" s="16" t="s">
        <v>16</v>
      </c>
      <c r="E32" s="16"/>
      <c r="F32" s="16"/>
      <c r="G32" s="16" t="s">
        <v>2</v>
      </c>
      <c r="H32" s="16"/>
      <c r="I32" s="16"/>
      <c r="J32" s="16" t="s">
        <v>16</v>
      </c>
      <c r="K32" s="16"/>
      <c r="L32" s="16"/>
    </row>
    <row r="33" spans="1:205" ht="6.9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205" ht="18.95" customHeight="1" x14ac:dyDescent="0.25">
      <c r="A34" s="34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205" ht="6.95" customHeigh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205" ht="18.95" customHeight="1" x14ac:dyDescent="0.25">
      <c r="A36" s="37" t="s">
        <v>11</v>
      </c>
      <c r="B36" s="37"/>
      <c r="C36" s="35" t="str">
        <f>K26</f>
        <v/>
      </c>
      <c r="D36" s="36"/>
      <c r="E36" s="34" t="s">
        <v>12</v>
      </c>
      <c r="F36" s="34"/>
      <c r="G36" s="34"/>
      <c r="H36" s="34"/>
      <c r="I36" s="34"/>
      <c r="J36" s="34"/>
      <c r="K36" s="34"/>
      <c r="L36" s="34"/>
    </row>
    <row r="37" spans="1:205" ht="6.95" customHeight="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205" ht="18.95" customHeight="1" x14ac:dyDescent="0.25">
      <c r="A38" s="37" t="s">
        <v>10</v>
      </c>
      <c r="B38" s="37"/>
      <c r="C38" s="30" t="str">
        <f>C28</f>
        <v/>
      </c>
      <c r="D38" s="31"/>
      <c r="E38" s="31"/>
      <c r="F38" s="31"/>
      <c r="G38" s="31"/>
      <c r="H38" s="31"/>
      <c r="I38" s="31"/>
      <c r="J38" s="31"/>
      <c r="K38" s="31"/>
      <c r="L38" s="32"/>
    </row>
    <row r="39" spans="1:205" ht="43.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205" ht="15" customHeight="1" x14ac:dyDescent="0.25">
      <c r="A40" s="14" t="s">
        <v>13</v>
      </c>
      <c r="B40" s="14"/>
      <c r="C40" s="14"/>
      <c r="D40" s="14"/>
      <c r="E40" s="14"/>
      <c r="F40" s="14"/>
      <c r="G40" s="14" t="s">
        <v>13</v>
      </c>
      <c r="H40" s="14"/>
      <c r="I40" s="14"/>
      <c r="J40" s="14"/>
      <c r="K40" s="14"/>
      <c r="L40" s="14"/>
    </row>
    <row r="41" spans="1:205" ht="15" customHeight="1" x14ac:dyDescent="0.25">
      <c r="A41" s="33" t="s">
        <v>14</v>
      </c>
      <c r="B41" s="33"/>
      <c r="C41" s="33"/>
      <c r="D41" s="33"/>
      <c r="E41" s="33"/>
      <c r="F41" s="33"/>
      <c r="G41" s="33" t="s">
        <v>15</v>
      </c>
      <c r="H41" s="33"/>
      <c r="I41" s="33"/>
      <c r="J41" s="33"/>
      <c r="K41" s="33"/>
      <c r="L41" s="33"/>
    </row>
    <row r="42" spans="1:205" ht="15" hidden="1" customHeight="1" x14ac:dyDescent="0.25"/>
    <row r="43" spans="1:205" customFormat="1" ht="33" hidden="1" customHeight="1" x14ac:dyDescent="0.25">
      <c r="A43" s="11">
        <f>IF(K26="",0,(ABS(K26)))</f>
        <v>0</v>
      </c>
      <c r="B43" s="11"/>
      <c r="C43" s="6" t="s">
        <v>18</v>
      </c>
      <c r="D43" s="6">
        <f>ROUNDDOWN(A43*100,0)-ROUNDDOWN(A45*100,0)</f>
        <v>0</v>
      </c>
      <c r="E43" s="6" t="str">
        <f>IF(D43=0," zero gr",CONCATENATE(" ",D43,"/100 gr"))</f>
        <v xml:space="preserve"> zero gr</v>
      </c>
      <c r="F43" s="6"/>
      <c r="G43" s="6"/>
      <c r="H43" s="6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</row>
    <row r="44" spans="1:205" customFormat="1" ht="33" hidden="1" customHeight="1" x14ac:dyDescent="0.25">
      <c r="A44" s="6" t="s">
        <v>19</v>
      </c>
      <c r="B44" s="6" t="s">
        <v>20</v>
      </c>
      <c r="C44" s="6" t="s">
        <v>21</v>
      </c>
      <c r="D44" s="6" t="s">
        <v>22</v>
      </c>
      <c r="E44" s="6" t="s">
        <v>23</v>
      </c>
      <c r="F44" s="6" t="s">
        <v>24</v>
      </c>
      <c r="G44" s="6" t="s">
        <v>25</v>
      </c>
      <c r="H44" s="8" t="s">
        <v>26</v>
      </c>
      <c r="I44" s="6" t="s">
        <v>27</v>
      </c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</row>
    <row r="45" spans="1:205" customFormat="1" ht="33" hidden="1" customHeight="1" x14ac:dyDescent="0.25">
      <c r="A45" s="6">
        <f>ROUNDDOWN(A43,0)</f>
        <v>0</v>
      </c>
      <c r="B45" s="6">
        <f>ROUNDDOWN(A45/10000,0)</f>
        <v>0</v>
      </c>
      <c r="C45" s="6">
        <f>ROUNDDOWN(A45/1000,0)</f>
        <v>0</v>
      </c>
      <c r="D45" s="6">
        <f>ROUNDDOWN((A45-(B45*10000))/1000,0)</f>
        <v>0</v>
      </c>
      <c r="E45" s="6"/>
      <c r="F45" s="6">
        <f>ROUNDDOWN((A45-((B45*10000)+(D45*1000)))/100,0)</f>
        <v>0</v>
      </c>
      <c r="G45" s="6">
        <f>ROUNDDOWN((A45-((B45*10000)+(D45*1000)+(F45*100)))/10,0)</f>
        <v>0</v>
      </c>
      <c r="H45" s="6">
        <f>ROUNDDOWN((A45-((B45*10000)+(D45*1000)+(F45*100)))/1,0)</f>
        <v>0</v>
      </c>
      <c r="I45" s="6">
        <f>ROUNDDOWN(A45-((B45*10000)+(D45*1000)+(F45*100)+(G45*10)),0)</f>
        <v>0</v>
      </c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</row>
    <row r="46" spans="1:205" customFormat="1" ht="33" hidden="1" customHeight="1" x14ac:dyDescent="0.25">
      <c r="A46" s="6">
        <v>1</v>
      </c>
      <c r="B46" s="6" t="str">
        <f>IF(D45=0,IF(B45=1,"dziesięć ",""),"")</f>
        <v/>
      </c>
      <c r="C46" s="6" t="str">
        <f>IF(C45=11,"jedenaście tysięcy ","")</f>
        <v/>
      </c>
      <c r="D46" s="6" t="str">
        <f>IF(D45=1,IF(B45&gt;1,"jeden tysięcy ",IF(B45=1,"","jeden tysiąc ")),"")</f>
        <v/>
      </c>
      <c r="E46" s="6" t="str">
        <f>IF(D45=0,IF(C45=0,"","tysięcy "),"")</f>
        <v/>
      </c>
      <c r="F46" s="6" t="str">
        <f>IF(F45=1,"sto ","")</f>
        <v/>
      </c>
      <c r="G46" s="6" t="str">
        <f>IF(H45=10,"dziesięć ","")</f>
        <v/>
      </c>
      <c r="H46" s="6" t="str">
        <f>IF(H45=11,"jedenaście ","")</f>
        <v/>
      </c>
      <c r="I46" s="6" t="str">
        <f>IF(G45&lt;&gt;1,IF(I45=1,"jeden ",""),"")</f>
        <v/>
      </c>
      <c r="J46" s="6" t="str">
        <f>IF(A45=0,"zero ","")</f>
        <v xml:space="preserve">zero 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</row>
    <row r="47" spans="1:205" customFormat="1" ht="33" hidden="1" customHeight="1" x14ac:dyDescent="0.25">
      <c r="A47" s="6">
        <v>2</v>
      </c>
      <c r="B47" s="6" t="str">
        <f>IF(B45=2,"dwadzieścia ","")</f>
        <v/>
      </c>
      <c r="C47" s="6" t="str">
        <f>IF(C45=12,"dwanaście tysięcy ","")</f>
        <v/>
      </c>
      <c r="D47" s="6" t="str">
        <f>IF(B45&lt;&gt;1,IF(D45=2,"dwa tysiące ",""),"")</f>
        <v/>
      </c>
      <c r="E47" s="6"/>
      <c r="F47" s="6" t="str">
        <f>IF(F45=2,"dwieście ","")</f>
        <v/>
      </c>
      <c r="G47" s="6" t="str">
        <f>IF(G45=2,"dwadzieścia ","")</f>
        <v/>
      </c>
      <c r="H47" s="6" t="str">
        <f>IF(H45=12,"dwanaście ","")</f>
        <v/>
      </c>
      <c r="I47" s="6" t="str">
        <f>IF(G45&lt;&gt;1,IF(I45=2,"dwa ",""),"")</f>
        <v/>
      </c>
      <c r="J47" s="6" t="s">
        <v>12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</row>
    <row r="48" spans="1:205" customFormat="1" ht="33" hidden="1" customHeight="1" x14ac:dyDescent="0.25">
      <c r="A48" s="6">
        <v>3</v>
      </c>
      <c r="B48" s="6" t="str">
        <f>IF(B45=3,"trzydzieści ","")</f>
        <v/>
      </c>
      <c r="C48" s="6" t="str">
        <f>IF(C45=13,"trzynaście tysięcy ","")</f>
        <v/>
      </c>
      <c r="D48" s="6" t="str">
        <f>IF(B45&lt;&gt;1,IF(D45=3,"trzy tysiące ",""),"")</f>
        <v/>
      </c>
      <c r="E48" s="6"/>
      <c r="F48" s="6" t="str">
        <f>IF(F45=3,"trzysta ","")</f>
        <v/>
      </c>
      <c r="G48" s="6" t="str">
        <f>IF(G45=3,"trzydzieści ","")</f>
        <v/>
      </c>
      <c r="H48" s="6" t="str">
        <f>IF(H45=13,"trzynaście ","")</f>
        <v/>
      </c>
      <c r="I48" s="6" t="str">
        <f>IF(G45&lt;&gt;1,IF(I45=3,"trzy ",""),"")</f>
        <v/>
      </c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</row>
    <row r="49" spans="1:205" customFormat="1" ht="33" hidden="1" customHeight="1" x14ac:dyDescent="0.25">
      <c r="A49" s="6">
        <v>4</v>
      </c>
      <c r="B49" s="6" t="str">
        <f>IF(B45=4,"czterdzieści ","")</f>
        <v/>
      </c>
      <c r="C49" s="6" t="str">
        <f>IF(C45=14,"czternaście tysięcy ","")</f>
        <v/>
      </c>
      <c r="D49" s="6" t="str">
        <f>IF(B45&lt;&gt;1,IF(D45=4,"cztery tysiące ",""),"")</f>
        <v/>
      </c>
      <c r="E49" s="6"/>
      <c r="F49" s="6" t="str">
        <f>IF(F45=4,"czterysta ","")</f>
        <v/>
      </c>
      <c r="G49" s="6" t="str">
        <f>IF(G45=4,"czterdzieści ","")</f>
        <v/>
      </c>
      <c r="H49" s="6" t="str">
        <f>IF(H45=14,"czternaście ","")</f>
        <v/>
      </c>
      <c r="I49" s="6" t="str">
        <f>IF(G45&lt;&gt;1,IF(I45=4,"cztery ",""),"")</f>
        <v/>
      </c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</row>
    <row r="50" spans="1:205" customFormat="1" ht="33" hidden="1" customHeight="1" x14ac:dyDescent="0.25">
      <c r="A50" s="6">
        <v>5</v>
      </c>
      <c r="B50" s="6" t="str">
        <f>IF(B45=5,"pięćdziesiąt ","")</f>
        <v/>
      </c>
      <c r="C50" s="6" t="str">
        <f>IF(C45=15,"piętnaście tysięcy ","")</f>
        <v/>
      </c>
      <c r="D50" s="6" t="str">
        <f>IF(B45&lt;&gt;1,IF(D45=5,"pięć tysięcy ",""),"")</f>
        <v/>
      </c>
      <c r="E50" s="6"/>
      <c r="F50" s="6" t="str">
        <f>IF(F45=5,"pięćset ","")</f>
        <v/>
      </c>
      <c r="G50" s="6" t="str">
        <f>IF(G45=5,"pięćdziesiąt ","")</f>
        <v/>
      </c>
      <c r="H50" s="6" t="str">
        <f>IF(H45=15,"piętnaście ","")</f>
        <v/>
      </c>
      <c r="I50" s="6" t="str">
        <f>IF(G45&lt;&gt;1,IF(I45=5,"pięć ",""),"")</f>
        <v/>
      </c>
      <c r="J50" s="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</row>
    <row r="51" spans="1:205" customFormat="1" ht="33" hidden="1" customHeight="1" x14ac:dyDescent="0.25">
      <c r="A51" s="6">
        <v>6</v>
      </c>
      <c r="B51" s="6" t="str">
        <f>IF(B45=6,"sześćdziesiąt ","")</f>
        <v/>
      </c>
      <c r="C51" s="6" t="str">
        <f>IF(C45=16,"szesnaście tysięcy ","")</f>
        <v/>
      </c>
      <c r="D51" s="6" t="str">
        <f>IF(B45&lt;&gt;1,IF(D45=6,"sześć tysięcy ",""),"")</f>
        <v/>
      </c>
      <c r="E51" s="6"/>
      <c r="F51" s="6" t="str">
        <f>IF(F45=6,"sześćset ","")</f>
        <v/>
      </c>
      <c r="G51" s="6" t="str">
        <f>IF(G45=6,"sześćdziesiąt ","")</f>
        <v/>
      </c>
      <c r="H51" s="6" t="str">
        <f>IF(H45=16,"szesnaście ","")</f>
        <v/>
      </c>
      <c r="I51" s="6" t="str">
        <f>IF(G45&lt;&gt;1,IF(I45=6,"sześć ",""),"")</f>
        <v/>
      </c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</row>
    <row r="52" spans="1:205" customFormat="1" ht="33" hidden="1" customHeight="1" x14ac:dyDescent="0.25">
      <c r="A52" s="6">
        <v>7</v>
      </c>
      <c r="B52" s="6" t="str">
        <f>IF(B45=7,"siedemdziesiąt ","")</f>
        <v/>
      </c>
      <c r="C52" s="6" t="str">
        <f>IF(C45=17,"siedemnaście tysięcy ","")</f>
        <v/>
      </c>
      <c r="D52" s="6" t="str">
        <f>IF(B45&lt;&gt;1,IF(D45=7,"siedem tysięcy ",""),"")</f>
        <v/>
      </c>
      <c r="E52" s="6"/>
      <c r="F52" s="6" t="str">
        <f>IF(F45=7,"siedemset ","")</f>
        <v/>
      </c>
      <c r="G52" s="6" t="str">
        <f>IF(G45=7,"siedemdziesiąt ","")</f>
        <v/>
      </c>
      <c r="H52" s="6" t="str">
        <f>IF(H45=17,"siedemnaście ","")</f>
        <v/>
      </c>
      <c r="I52" s="6" t="str">
        <f>IF(G45&lt;&gt;1,IF(I45=7,"siedem ",""),"")</f>
        <v/>
      </c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</row>
    <row r="53" spans="1:205" customFormat="1" ht="33" hidden="1" customHeight="1" x14ac:dyDescent="0.25">
      <c r="A53" s="6">
        <v>8</v>
      </c>
      <c r="B53" s="6" t="str">
        <f>IF(B45=8,"osiemdziesiąt ","")</f>
        <v/>
      </c>
      <c r="C53" s="6" t="str">
        <f>IF(C45=18,"osiemnaście tysięcy ","")</f>
        <v/>
      </c>
      <c r="D53" s="6" t="str">
        <f>IF(B45&lt;&gt;1,IF(D45=8,"osiem tysięcy ",""),"")</f>
        <v/>
      </c>
      <c r="E53" s="6"/>
      <c r="F53" s="6" t="str">
        <f>IF(F45=8,"osiemset ","")</f>
        <v/>
      </c>
      <c r="G53" s="6" t="str">
        <f>IF(G45=8,"osiemdziesiąt ","")</f>
        <v/>
      </c>
      <c r="H53" s="6" t="str">
        <f>IF(H45=18,"osiemnaście ","")</f>
        <v/>
      </c>
      <c r="I53" s="6" t="str">
        <f>IF(G45&lt;&gt;1,IF(I45=8,"osiem ",""),"")</f>
        <v/>
      </c>
      <c r="J53" s="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</row>
    <row r="54" spans="1:205" customFormat="1" ht="33" hidden="1" customHeight="1" x14ac:dyDescent="0.25">
      <c r="A54" s="6">
        <v>9</v>
      </c>
      <c r="B54" s="6" t="str">
        <f>IF(B45=9,"dziewięćdziesiąt ","")</f>
        <v/>
      </c>
      <c r="C54" s="6" t="str">
        <f>IF(C45=19,"dziewiętnaście tysięcy ","")</f>
        <v/>
      </c>
      <c r="D54" s="6" t="str">
        <f>IF(B45&lt;&gt;1,IF(D45=9,"dziewięć tysięcy ",""),"")</f>
        <v/>
      </c>
      <c r="E54" s="6"/>
      <c r="F54" s="6" t="str">
        <f>IF(F45=9,"dziewięćset ","")</f>
        <v/>
      </c>
      <c r="G54" s="6" t="str">
        <f>IF(G45=9,"dziewięćdziesiąt ","")</f>
        <v/>
      </c>
      <c r="H54" s="6" t="str">
        <f>IF(H45=19,"dziewiętnaście ","")</f>
        <v/>
      </c>
      <c r="I54" s="6" t="str">
        <f>IF(G45&lt;&gt;1,IF(I45=9,"dziewięć ",""),"")</f>
        <v/>
      </c>
      <c r="J54" s="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</row>
    <row r="55" spans="1:205" customFormat="1" ht="33" hidden="1" customHeight="1" x14ac:dyDescent="0.25">
      <c r="A55" s="6" t="str">
        <f>IF(G20&lt;0,"minus ","")</f>
        <v/>
      </c>
      <c r="B55" s="6" t="str">
        <f t="shared" ref="B55:J55" si="1">CONCATENATE(B46,B47,B48,B49,B50,B51,B52,B53,B54)</f>
        <v/>
      </c>
      <c r="C55" s="6" t="str">
        <f t="shared" si="1"/>
        <v/>
      </c>
      <c r="D55" s="6" t="str">
        <f t="shared" si="1"/>
        <v/>
      </c>
      <c r="E55" s="6" t="str">
        <f t="shared" si="1"/>
        <v/>
      </c>
      <c r="F55" s="6" t="str">
        <f t="shared" si="1"/>
        <v/>
      </c>
      <c r="G55" s="6" t="str">
        <f t="shared" si="1"/>
        <v/>
      </c>
      <c r="H55" s="6" t="str">
        <f t="shared" si="1"/>
        <v/>
      </c>
      <c r="I55" s="6" t="str">
        <f t="shared" si="1"/>
        <v/>
      </c>
      <c r="J55" s="6" t="str">
        <f t="shared" si="1"/>
        <v>zero zł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</row>
    <row r="56" spans="1:205" customFormat="1" ht="33" hidden="1" customHeight="1" x14ac:dyDescent="0.25">
      <c r="A56" s="10" t="str">
        <f>CONCATENATE(A55,B55,C55,D55,E55,F55,G55,H55,I55,J55,E43)</f>
        <v>zero zł zero gr</v>
      </c>
      <c r="B56" s="10"/>
      <c r="C56" s="10"/>
      <c r="D56" s="10"/>
      <c r="E56" s="6"/>
      <c r="F56" s="6"/>
      <c r="G56" s="6"/>
      <c r="H56" s="6"/>
      <c r="I56" s="6"/>
      <c r="J56" s="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</row>
    <row r="57" spans="1:205" ht="15" hidden="1" customHeight="1" x14ac:dyDescent="0.15">
      <c r="A57" s="7"/>
      <c r="B57" s="7"/>
      <c r="C57" s="7"/>
      <c r="D57" s="7"/>
      <c r="E57" s="7"/>
      <c r="F57" s="7"/>
      <c r="G57" s="7"/>
    </row>
    <row r="58" spans="1:205" ht="15" hidden="1" customHeight="1" x14ac:dyDescent="0.25"/>
    <row r="59" spans="1:205" ht="15" hidden="1" customHeight="1" x14ac:dyDescent="0.25"/>
    <row r="60" spans="1:205" ht="15" hidden="1" customHeight="1" x14ac:dyDescent="0.25"/>
  </sheetData>
  <sheetProtection algorithmName="SHA-512" hashValue="mtffDANQ+79TGhdyrHbLrVHHfIv4/6YlvBPz6B5qVd3+DWKA+P8Ug0EI/t2bT9DLLVgiKDwGIw6iFy5DdyKizw==" saltValue="QfUwmzRyQSmDfOpuTPgW7Q==" spinCount="100000" sheet="1" formatCells="0" formatColumns="0" formatRows="0" insertColumns="0" insertRows="0" insertHyperlinks="0" deleteColumns="0" deleteRows="0" sort="0" autoFilter="0" pivotTables="0"/>
  <mergeCells count="110">
    <mergeCell ref="A1:D2"/>
    <mergeCell ref="J1:L1"/>
    <mergeCell ref="A8:D8"/>
    <mergeCell ref="C28:L28"/>
    <mergeCell ref="A27:L27"/>
    <mergeCell ref="A29:L29"/>
    <mergeCell ref="G21:J21"/>
    <mergeCell ref="D22:F22"/>
    <mergeCell ref="G22:J22"/>
    <mergeCell ref="D23:F23"/>
    <mergeCell ref="G23:J23"/>
    <mergeCell ref="D24:F24"/>
    <mergeCell ref="G24:J24"/>
    <mergeCell ref="K22:L22"/>
    <mergeCell ref="K23:L23"/>
    <mergeCell ref="K24:L24"/>
    <mergeCell ref="K25:L25"/>
    <mergeCell ref="G41:L41"/>
    <mergeCell ref="A4:L4"/>
    <mergeCell ref="A41:F41"/>
    <mergeCell ref="A39:L39"/>
    <mergeCell ref="A34:L34"/>
    <mergeCell ref="E8:I8"/>
    <mergeCell ref="A3:L3"/>
    <mergeCell ref="K17:L17"/>
    <mergeCell ref="K18:L18"/>
    <mergeCell ref="K19:L19"/>
    <mergeCell ref="G16:J16"/>
    <mergeCell ref="G17:J17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D10:F10"/>
    <mergeCell ref="G11:J11"/>
    <mergeCell ref="G40:L40"/>
    <mergeCell ref="D14:F14"/>
    <mergeCell ref="G14:J14"/>
    <mergeCell ref="J31:L31"/>
    <mergeCell ref="D19:F19"/>
    <mergeCell ref="G19:J19"/>
    <mergeCell ref="D20:F20"/>
    <mergeCell ref="G20:J20"/>
    <mergeCell ref="D15:F15"/>
    <mergeCell ref="G15:J15"/>
    <mergeCell ref="D16:F16"/>
    <mergeCell ref="C38:L38"/>
    <mergeCell ref="A35:L35"/>
    <mergeCell ref="A37:L37"/>
    <mergeCell ref="E36:L36"/>
    <mergeCell ref="A31:C31"/>
    <mergeCell ref="C36:D36"/>
    <mergeCell ref="A36:B36"/>
    <mergeCell ref="A38:B38"/>
    <mergeCell ref="D31:F31"/>
    <mergeCell ref="G31:I31"/>
    <mergeCell ref="A26:J26"/>
    <mergeCell ref="A33:L33"/>
    <mergeCell ref="A28:B28"/>
    <mergeCell ref="A40:F40"/>
    <mergeCell ref="K2:L2"/>
    <mergeCell ref="K8:L8"/>
    <mergeCell ref="K10:L10"/>
    <mergeCell ref="K11:L11"/>
    <mergeCell ref="K12:L12"/>
    <mergeCell ref="K13:L13"/>
    <mergeCell ref="D18:F18"/>
    <mergeCell ref="D21:F21"/>
    <mergeCell ref="D17:F17"/>
    <mergeCell ref="E1:I2"/>
    <mergeCell ref="D6:L6"/>
    <mergeCell ref="K20:L20"/>
    <mergeCell ref="K21:L21"/>
    <mergeCell ref="D12:F12"/>
    <mergeCell ref="G12:J12"/>
    <mergeCell ref="D13:F13"/>
    <mergeCell ref="G13:J13"/>
    <mergeCell ref="D11:F11"/>
    <mergeCell ref="A5:L5"/>
    <mergeCell ref="G10:J10"/>
    <mergeCell ref="G18:J18"/>
    <mergeCell ref="A56:D56"/>
    <mergeCell ref="A43:B43"/>
    <mergeCell ref="A6:C6"/>
    <mergeCell ref="B10:C10"/>
    <mergeCell ref="B11:C11"/>
    <mergeCell ref="A7:L7"/>
    <mergeCell ref="A9:L9"/>
    <mergeCell ref="B12:C12"/>
    <mergeCell ref="B13:C13"/>
    <mergeCell ref="B14:C14"/>
    <mergeCell ref="B15:C15"/>
    <mergeCell ref="A30:F30"/>
    <mergeCell ref="G30:L30"/>
    <mergeCell ref="G32:I32"/>
    <mergeCell ref="J32:L32"/>
    <mergeCell ref="A32:C32"/>
    <mergeCell ref="D32:F32"/>
    <mergeCell ref="D25:F25"/>
    <mergeCell ref="G25:J25"/>
    <mergeCell ref="K26:L26"/>
    <mergeCell ref="K14:L14"/>
    <mergeCell ref="K15:L15"/>
    <mergeCell ref="K16:L16"/>
  </mergeCell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2020-06-12T08:17:39Z</cp:lastPrinted>
  <dcterms:created xsi:type="dcterms:W3CDTF">2020-06-01T07:06:27Z</dcterms:created>
  <dcterms:modified xsi:type="dcterms:W3CDTF">2020-06-12T08:18:35Z</dcterms:modified>
</cp:coreProperties>
</file>