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ocuments\Moje dokumenty 2020 WCRS\DIETY - FORULARZY WYPŁATY NA KONTO\"/>
    </mc:Choice>
  </mc:AlternateContent>
  <xr:revisionPtr revIDLastSave="0" documentId="13_ncr:1_{A3B9B1FE-D9C7-4A62-9467-955976821975}" xr6:coauthVersionLast="45" xr6:coauthVersionMax="45" xr10:uidLastSave="{00000000-0000-0000-0000-000000000000}"/>
  <workbookProtection workbookAlgorithmName="SHA-512" workbookHashValue="2FtMEsBWG2u98umxQLy7pbLhwoeNAphiT6iv/AQR+de3SLhmZkVAWRyUj9mQrNBcDeRyAUQJ2NZu4wgmy9mcIw==" workbookSaltValue="3ZjrhiZZjRdVPjXPn5eUrw==" workbookSpinCount="100000" lockStructure="1"/>
  <bookViews>
    <workbookView xWindow="-120" yWindow="-120" windowWidth="29040" windowHeight="15990" xr2:uid="{8689CD62-3130-4570-B036-C2A2DC76568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A46" i="1" l="1"/>
  <c r="A34" i="1"/>
  <c r="A36" i="1" l="1"/>
  <c r="D34" i="1" s="1"/>
  <c r="E34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J37" i="1" l="1"/>
  <c r="J46" i="1" s="1"/>
  <c r="C36" i="1"/>
  <c r="C45" i="1" s="1"/>
  <c r="B36" i="1"/>
  <c r="D36" i="1" s="1"/>
  <c r="B37" i="1" s="1"/>
  <c r="C44" i="1" l="1"/>
  <c r="B39" i="1"/>
  <c r="B38" i="1"/>
  <c r="D37" i="1"/>
  <c r="D44" i="1"/>
  <c r="D39" i="1"/>
  <c r="D45" i="1"/>
  <c r="B45" i="1"/>
  <c r="D38" i="1"/>
  <c r="C41" i="1"/>
  <c r="E37" i="1"/>
  <c r="E46" i="1" s="1"/>
  <c r="D41" i="1"/>
  <c r="D40" i="1"/>
  <c r="B41" i="1"/>
  <c r="B40" i="1"/>
  <c r="B43" i="1"/>
  <c r="B42" i="1"/>
  <c r="D43" i="1"/>
  <c r="B44" i="1"/>
  <c r="C38" i="1"/>
  <c r="D42" i="1"/>
  <c r="C37" i="1"/>
  <c r="C42" i="1"/>
  <c r="C39" i="1"/>
  <c r="C40" i="1"/>
  <c r="C43" i="1"/>
  <c r="F36" i="1"/>
  <c r="G36" i="1" s="1"/>
  <c r="D46" i="1" l="1"/>
  <c r="B46" i="1"/>
  <c r="C46" i="1"/>
  <c r="G45" i="1"/>
  <c r="G39" i="1"/>
  <c r="G44" i="1"/>
  <c r="G38" i="1"/>
  <c r="G40" i="1"/>
  <c r="G41" i="1"/>
  <c r="G43" i="1"/>
  <c r="G42" i="1"/>
  <c r="F39" i="1"/>
  <c r="F41" i="1"/>
  <c r="I36" i="1"/>
  <c r="I37" i="1" s="1"/>
  <c r="F44" i="1"/>
  <c r="F42" i="1"/>
  <c r="F40" i="1"/>
  <c r="F38" i="1"/>
  <c r="F43" i="1"/>
  <c r="F45" i="1"/>
  <c r="F37" i="1"/>
  <c r="H36" i="1"/>
  <c r="I45" i="1" l="1"/>
  <c r="I41" i="1"/>
  <c r="I44" i="1"/>
  <c r="H38" i="1"/>
  <c r="G37" i="1"/>
  <c r="G46" i="1" s="1"/>
  <c r="H45" i="1"/>
  <c r="H37" i="1"/>
  <c r="H44" i="1"/>
  <c r="H41" i="1"/>
  <c r="H43" i="1"/>
  <c r="H40" i="1"/>
  <c r="H42" i="1"/>
  <c r="H39" i="1"/>
  <c r="I39" i="1"/>
  <c r="I38" i="1"/>
  <c r="I40" i="1"/>
  <c r="F46" i="1"/>
  <c r="I42" i="1"/>
  <c r="I43" i="1"/>
  <c r="I46" i="1" l="1"/>
  <c r="H46" i="1"/>
  <c r="A47" i="1" l="1"/>
  <c r="C28" i="1" s="1"/>
</calcChain>
</file>

<file path=xl/sharedStrings.xml><?xml version="1.0" encoding="utf-8"?>
<sst xmlns="http://schemas.openxmlformats.org/spreadsheetml/2006/main" count="31" uniqueCount="29">
  <si>
    <t>Lp.</t>
  </si>
  <si>
    <t>Kwota</t>
  </si>
  <si>
    <t>Data</t>
  </si>
  <si>
    <t>Skarbnik</t>
  </si>
  <si>
    <t>Imię</t>
  </si>
  <si>
    <t>Nazwisko</t>
  </si>
  <si>
    <t>Pełniona funkcja</t>
  </si>
  <si>
    <t>z dnia:</t>
  </si>
  <si>
    <t>Data:</t>
  </si>
  <si>
    <r>
      <t xml:space="preserve">Sprawdzono pod względem merytorycznym 
zgodnie z kryterium rzetelności, legalności, 
celowości i gospodarności
</t>
    </r>
    <r>
      <rPr>
        <b/>
        <sz val="8"/>
        <color theme="1"/>
        <rFont val="Verdana"/>
        <family val="2"/>
        <charset val="238"/>
      </rPr>
      <t>Przewodniczący Zarządu Osiedla</t>
    </r>
  </si>
  <si>
    <t>Słownie:</t>
  </si>
  <si>
    <t>zł</t>
  </si>
  <si>
    <t>Podpis i pieczątka</t>
  </si>
  <si>
    <t>Pieczęć zarządu osiedla</t>
  </si>
  <si>
    <t>grosze:</t>
  </si>
  <si>
    <t>bez groszy</t>
  </si>
  <si>
    <t>10-tysiące</t>
  </si>
  <si>
    <t>10-19 tysięcy</t>
  </si>
  <si>
    <t>1-tysiące</t>
  </si>
  <si>
    <t>tysiące przy okrągłych</t>
  </si>
  <si>
    <t>setki</t>
  </si>
  <si>
    <t>dziesiątki</t>
  </si>
  <si>
    <t>10-19</t>
  </si>
  <si>
    <t>poj</t>
  </si>
  <si>
    <t>Lista wypłaty diet gotówką
(dane podatkowe zgodnie ze złożonymi oświadczeniami)</t>
  </si>
  <si>
    <t>Wypłacono gotówką diety na łączną kwotę:</t>
  </si>
  <si>
    <t>Uchwała(y) Rady Osiedla nr:</t>
  </si>
  <si>
    <t>Data i Podpis</t>
  </si>
  <si>
    <t>Diety za okres: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</si>
</sst>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9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Protection="1">
      <protection hidden="1"/>
    </xf>
    <xf numFmtId="0" fontId="3" fillId="0" borderId="0" xfId="0" applyFont="1"/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vertical="center"/>
    </xf>
    <xf numFmtId="4" fontId="2" fillId="0" borderId="9" xfId="0" applyNumberFormat="1" applyFont="1" applyBorder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  <xf numFmtId="4" fontId="1" fillId="2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E78B-90D0-44D0-A396-AA02DF1EFBD1}">
  <dimension ref="A1:GW51"/>
  <sheetViews>
    <sheetView tabSelected="1" workbookViewId="0">
      <selection activeCell="E1" sqref="E1:I2"/>
    </sheetView>
  </sheetViews>
  <sheetFormatPr defaultRowHeight="15" customHeight="1" x14ac:dyDescent="0.25"/>
  <cols>
    <col min="1" max="1" width="3.28515625" style="5" customWidth="1"/>
    <col min="2" max="2" width="7.28515625" style="5" customWidth="1"/>
    <col min="3" max="3" width="9.42578125" style="5" customWidth="1"/>
    <col min="4" max="8" width="7.28515625" style="5" customWidth="1"/>
    <col min="9" max="9" width="8.140625" style="5" customWidth="1"/>
    <col min="10" max="10" width="7.28515625" style="5" customWidth="1"/>
    <col min="11" max="11" width="4" style="5" customWidth="1"/>
    <col min="12" max="12" width="11.7109375" style="5" customWidth="1"/>
    <col min="13" max="28" width="0" style="5" hidden="1" customWidth="1"/>
    <col min="29" max="16384" width="9.140625" style="5"/>
  </cols>
  <sheetData>
    <row r="1" spans="1:12" ht="39.950000000000003" customHeight="1" x14ac:dyDescent="0.25">
      <c r="A1" s="53" t="s">
        <v>13</v>
      </c>
      <c r="B1" s="54"/>
      <c r="C1" s="54"/>
      <c r="D1" s="55"/>
      <c r="E1" s="19"/>
      <c r="F1" s="19"/>
      <c r="G1" s="19"/>
      <c r="H1" s="19"/>
      <c r="I1" s="19"/>
      <c r="J1" s="52"/>
      <c r="K1" s="52"/>
      <c r="L1" s="52"/>
    </row>
    <row r="2" spans="1:12" ht="15" customHeight="1" x14ac:dyDescent="0.25">
      <c r="A2" s="56"/>
      <c r="B2" s="57"/>
      <c r="C2" s="57"/>
      <c r="D2" s="58"/>
      <c r="E2" s="19"/>
      <c r="F2" s="19"/>
      <c r="G2" s="19"/>
      <c r="H2" s="19"/>
      <c r="I2" s="19"/>
      <c r="J2" s="9" t="s">
        <v>8</v>
      </c>
      <c r="K2" s="30"/>
      <c r="L2" s="31"/>
    </row>
    <row r="3" spans="1:12" ht="6.9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.75" customHeight="1" x14ac:dyDescent="0.25">
      <c r="A4" s="36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6.9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8.95" customHeight="1" x14ac:dyDescent="0.25">
      <c r="A6" s="17" t="s">
        <v>28</v>
      </c>
      <c r="B6" s="17"/>
      <c r="C6" s="17"/>
      <c r="D6" s="33"/>
      <c r="E6" s="34"/>
      <c r="F6" s="34"/>
      <c r="G6" s="34"/>
      <c r="H6" s="34"/>
      <c r="I6" s="34"/>
      <c r="J6" s="34"/>
      <c r="K6" s="34"/>
      <c r="L6" s="35"/>
    </row>
    <row r="7" spans="1:12" ht="6.9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1" customFormat="1" ht="18.95" customHeight="1" x14ac:dyDescent="0.25">
      <c r="A8" s="17" t="s">
        <v>26</v>
      </c>
      <c r="B8" s="17"/>
      <c r="C8" s="17"/>
      <c r="D8" s="29"/>
      <c r="E8" s="33"/>
      <c r="F8" s="34"/>
      <c r="G8" s="34"/>
      <c r="H8" s="34"/>
      <c r="I8" s="35"/>
      <c r="J8" s="3" t="s">
        <v>7</v>
      </c>
      <c r="K8" s="32"/>
      <c r="L8" s="24"/>
    </row>
    <row r="9" spans="1:12" s="1" customFormat="1" ht="6.9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1" customFormat="1" ht="24.75" customHeight="1" x14ac:dyDescent="0.25">
      <c r="A10" s="4" t="s">
        <v>0</v>
      </c>
      <c r="B10" s="18" t="s">
        <v>4</v>
      </c>
      <c r="C10" s="18"/>
      <c r="D10" s="38" t="s">
        <v>5</v>
      </c>
      <c r="E10" s="39"/>
      <c r="F10" s="40"/>
      <c r="G10" s="18" t="s">
        <v>6</v>
      </c>
      <c r="H10" s="18"/>
      <c r="I10" s="18"/>
      <c r="J10" s="18" t="s">
        <v>1</v>
      </c>
      <c r="K10" s="18"/>
      <c r="L10" s="10" t="s">
        <v>27</v>
      </c>
    </row>
    <row r="11" spans="1:12" s="1" customFormat="1" ht="27" customHeight="1" x14ac:dyDescent="0.25">
      <c r="A11" s="2">
        <v>1</v>
      </c>
      <c r="B11" s="14"/>
      <c r="C11" s="14"/>
      <c r="D11" s="14"/>
      <c r="E11" s="14"/>
      <c r="F11" s="14"/>
      <c r="G11" s="49"/>
      <c r="H11" s="50"/>
      <c r="I11" s="51"/>
      <c r="J11" s="47"/>
      <c r="K11" s="48"/>
      <c r="L11" s="11"/>
    </row>
    <row r="12" spans="1:12" s="1" customFormat="1" ht="27" customHeight="1" x14ac:dyDescent="0.25">
      <c r="A12" s="2">
        <f>A11+1</f>
        <v>2</v>
      </c>
      <c r="B12" s="14"/>
      <c r="C12" s="14"/>
      <c r="D12" s="14"/>
      <c r="E12" s="14"/>
      <c r="F12" s="14"/>
      <c r="G12" s="22"/>
      <c r="H12" s="23"/>
      <c r="I12" s="24"/>
      <c r="J12" s="47"/>
      <c r="K12" s="48"/>
      <c r="L12" s="11"/>
    </row>
    <row r="13" spans="1:12" s="1" customFormat="1" ht="27" customHeight="1" x14ac:dyDescent="0.25">
      <c r="A13" s="2">
        <f t="shared" ref="A13:A25" si="0">A12+1</f>
        <v>3</v>
      </c>
      <c r="B13" s="14"/>
      <c r="C13" s="14"/>
      <c r="D13" s="14"/>
      <c r="E13" s="14"/>
      <c r="F13" s="14"/>
      <c r="G13" s="22"/>
      <c r="H13" s="23"/>
      <c r="I13" s="24"/>
      <c r="J13" s="47"/>
      <c r="K13" s="48"/>
      <c r="L13" s="11"/>
    </row>
    <row r="14" spans="1:12" s="1" customFormat="1" ht="27" customHeight="1" x14ac:dyDescent="0.25">
      <c r="A14" s="2">
        <f t="shared" si="0"/>
        <v>4</v>
      </c>
      <c r="B14" s="14"/>
      <c r="C14" s="14"/>
      <c r="D14" s="14"/>
      <c r="E14" s="14"/>
      <c r="F14" s="14"/>
      <c r="G14" s="22"/>
      <c r="H14" s="23"/>
      <c r="I14" s="24"/>
      <c r="J14" s="47"/>
      <c r="K14" s="48"/>
      <c r="L14" s="11"/>
    </row>
    <row r="15" spans="1:12" s="1" customFormat="1" ht="27" customHeight="1" x14ac:dyDescent="0.25">
      <c r="A15" s="2">
        <f t="shared" si="0"/>
        <v>5</v>
      </c>
      <c r="B15" s="14"/>
      <c r="C15" s="14"/>
      <c r="D15" s="14"/>
      <c r="E15" s="14"/>
      <c r="F15" s="14"/>
      <c r="G15" s="22"/>
      <c r="H15" s="23"/>
      <c r="I15" s="24"/>
      <c r="J15" s="47"/>
      <c r="K15" s="48"/>
      <c r="L15" s="11"/>
    </row>
    <row r="16" spans="1:12" s="1" customFormat="1" ht="27" customHeight="1" x14ac:dyDescent="0.25">
      <c r="A16" s="2">
        <f t="shared" si="0"/>
        <v>6</v>
      </c>
      <c r="B16" s="14"/>
      <c r="C16" s="14"/>
      <c r="D16" s="14"/>
      <c r="E16" s="14"/>
      <c r="F16" s="14"/>
      <c r="G16" s="22"/>
      <c r="H16" s="23"/>
      <c r="I16" s="24"/>
      <c r="J16" s="47"/>
      <c r="K16" s="48"/>
      <c r="L16" s="11"/>
    </row>
    <row r="17" spans="1:12" s="1" customFormat="1" ht="27" customHeight="1" x14ac:dyDescent="0.25">
      <c r="A17" s="2">
        <f t="shared" si="0"/>
        <v>7</v>
      </c>
      <c r="B17" s="14"/>
      <c r="C17" s="14"/>
      <c r="D17" s="14"/>
      <c r="E17" s="14"/>
      <c r="F17" s="14"/>
      <c r="G17" s="22"/>
      <c r="H17" s="23"/>
      <c r="I17" s="24"/>
      <c r="J17" s="47"/>
      <c r="K17" s="48"/>
      <c r="L17" s="11"/>
    </row>
    <row r="18" spans="1:12" s="1" customFormat="1" ht="27" customHeight="1" x14ac:dyDescent="0.25">
      <c r="A18" s="2">
        <f t="shared" si="0"/>
        <v>8</v>
      </c>
      <c r="B18" s="14"/>
      <c r="C18" s="14"/>
      <c r="D18" s="14"/>
      <c r="E18" s="14"/>
      <c r="F18" s="14"/>
      <c r="G18" s="22"/>
      <c r="H18" s="23"/>
      <c r="I18" s="24"/>
      <c r="J18" s="47"/>
      <c r="K18" s="48"/>
      <c r="L18" s="11"/>
    </row>
    <row r="19" spans="1:12" s="1" customFormat="1" ht="27" customHeight="1" x14ac:dyDescent="0.25">
      <c r="A19" s="2">
        <f t="shared" si="0"/>
        <v>9</v>
      </c>
      <c r="B19" s="14"/>
      <c r="C19" s="14"/>
      <c r="D19" s="14"/>
      <c r="E19" s="14"/>
      <c r="F19" s="14"/>
      <c r="G19" s="22"/>
      <c r="H19" s="23"/>
      <c r="I19" s="24"/>
      <c r="J19" s="47"/>
      <c r="K19" s="48"/>
      <c r="L19" s="11"/>
    </row>
    <row r="20" spans="1:12" s="1" customFormat="1" ht="27" customHeight="1" x14ac:dyDescent="0.25">
      <c r="A20" s="2">
        <f t="shared" si="0"/>
        <v>10</v>
      </c>
      <c r="B20" s="14"/>
      <c r="C20" s="14"/>
      <c r="D20" s="14"/>
      <c r="E20" s="14"/>
      <c r="F20" s="14"/>
      <c r="G20" s="22"/>
      <c r="H20" s="23"/>
      <c r="I20" s="24"/>
      <c r="J20" s="47"/>
      <c r="K20" s="48"/>
      <c r="L20" s="11"/>
    </row>
    <row r="21" spans="1:12" s="1" customFormat="1" ht="27" customHeight="1" x14ac:dyDescent="0.25">
      <c r="A21" s="2">
        <f t="shared" si="0"/>
        <v>11</v>
      </c>
      <c r="B21" s="14"/>
      <c r="C21" s="14"/>
      <c r="D21" s="14"/>
      <c r="E21" s="14"/>
      <c r="F21" s="14"/>
      <c r="G21" s="22"/>
      <c r="H21" s="23"/>
      <c r="I21" s="24"/>
      <c r="J21" s="47"/>
      <c r="K21" s="48"/>
      <c r="L21" s="11"/>
    </row>
    <row r="22" spans="1:12" s="1" customFormat="1" ht="27" customHeight="1" x14ac:dyDescent="0.25">
      <c r="A22" s="2">
        <f t="shared" si="0"/>
        <v>12</v>
      </c>
      <c r="B22" s="14"/>
      <c r="C22" s="14"/>
      <c r="D22" s="14"/>
      <c r="E22" s="14"/>
      <c r="F22" s="14"/>
      <c r="G22" s="22"/>
      <c r="H22" s="23"/>
      <c r="I22" s="24"/>
      <c r="J22" s="47"/>
      <c r="K22" s="48"/>
      <c r="L22" s="11"/>
    </row>
    <row r="23" spans="1:12" s="1" customFormat="1" ht="27" customHeight="1" x14ac:dyDescent="0.25">
      <c r="A23" s="2">
        <f t="shared" si="0"/>
        <v>13</v>
      </c>
      <c r="B23" s="14"/>
      <c r="C23" s="14"/>
      <c r="D23" s="14"/>
      <c r="E23" s="14"/>
      <c r="F23" s="14"/>
      <c r="G23" s="22"/>
      <c r="H23" s="23"/>
      <c r="I23" s="24"/>
      <c r="J23" s="47"/>
      <c r="K23" s="48"/>
      <c r="L23" s="11"/>
    </row>
    <row r="24" spans="1:12" s="1" customFormat="1" ht="27" customHeight="1" x14ac:dyDescent="0.25">
      <c r="A24" s="2">
        <f t="shared" si="0"/>
        <v>14</v>
      </c>
      <c r="B24" s="14"/>
      <c r="C24" s="14"/>
      <c r="D24" s="14"/>
      <c r="E24" s="14"/>
      <c r="F24" s="14"/>
      <c r="G24" s="22"/>
      <c r="H24" s="23"/>
      <c r="I24" s="24"/>
      <c r="J24" s="47"/>
      <c r="K24" s="48"/>
      <c r="L24" s="11"/>
    </row>
    <row r="25" spans="1:12" ht="27" customHeight="1" x14ac:dyDescent="0.25">
      <c r="A25" s="2">
        <f t="shared" si="0"/>
        <v>15</v>
      </c>
      <c r="B25" s="14"/>
      <c r="C25" s="14"/>
      <c r="D25" s="14"/>
      <c r="E25" s="14"/>
      <c r="F25" s="14"/>
      <c r="G25" s="22"/>
      <c r="H25" s="23"/>
      <c r="I25" s="24"/>
      <c r="J25" s="47"/>
      <c r="K25" s="48"/>
      <c r="L25" s="11"/>
    </row>
    <row r="26" spans="1:12" ht="18.95" customHeight="1" x14ac:dyDescent="0.25">
      <c r="A26" s="59" t="s">
        <v>25</v>
      </c>
      <c r="B26" s="59"/>
      <c r="C26" s="59"/>
      <c r="D26" s="59"/>
      <c r="E26" s="59"/>
      <c r="F26" s="59"/>
      <c r="G26" s="59"/>
      <c r="H26" s="59"/>
      <c r="I26" s="59"/>
      <c r="J26" s="60" t="str">
        <f>IF(AND(J11="",J12="",J13="",J14="",J15="",J16="",J17="",J18="",J19="",J20="",J21="",J22="",J23="",J24="",J25=""),"",(ROUND(J11,2)+ROUND(J12,2)+ROUND(J13,2)+ROUND(J14,2)+ROUND(J15,2)+ROUND(J16,2)+ROUND(J17,2)+ROUND(J18,2)+ROUND(J19,2)+ROUND(J20,2)+ROUND(J21,2)+ROUND(J22,2)+ROUND(J23,2)+ROUND(J24,2)+ROUND(J25,2) ))</f>
        <v/>
      </c>
      <c r="K26" s="60"/>
      <c r="L26" s="12"/>
    </row>
    <row r="27" spans="1:12" ht="6.95" customHeight="1" x14ac:dyDescent="0.25">
      <c r="A27" s="44"/>
      <c r="B27" s="44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8.95" customHeight="1" x14ac:dyDescent="0.25">
      <c r="A28" s="28" t="s">
        <v>10</v>
      </c>
      <c r="B28" s="29"/>
      <c r="C28" s="41" t="str">
        <f>IF(AND(J11="",J12="",J13="",J14="",J15="",J16="",J17="",J18="",J19="",J20="",J21="",J22="",J23="",J24="",J25=""),"",A47)</f>
        <v/>
      </c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6.95" customHeight="1" x14ac:dyDescent="0.25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48.75" customHeight="1" x14ac:dyDescent="0.25">
      <c r="A30" s="18" t="s">
        <v>3</v>
      </c>
      <c r="B30" s="13"/>
      <c r="C30" s="13"/>
      <c r="D30" s="13"/>
      <c r="E30" s="13"/>
      <c r="F30" s="13"/>
      <c r="G30" s="21" t="s">
        <v>9</v>
      </c>
      <c r="H30" s="13"/>
      <c r="I30" s="13"/>
      <c r="J30" s="13"/>
      <c r="K30" s="13"/>
      <c r="L30" s="13"/>
    </row>
    <row r="31" spans="1:12" ht="41.25" customHeight="1" x14ac:dyDescent="0.25">
      <c r="A31" s="22"/>
      <c r="B31" s="23"/>
      <c r="C31" s="24"/>
      <c r="D31" s="25"/>
      <c r="E31" s="26"/>
      <c r="F31" s="27"/>
      <c r="G31" s="22"/>
      <c r="H31" s="23"/>
      <c r="I31" s="24"/>
      <c r="J31" s="25"/>
      <c r="K31" s="26"/>
      <c r="L31" s="27"/>
    </row>
    <row r="32" spans="1:12" ht="15" customHeight="1" x14ac:dyDescent="0.25">
      <c r="A32" s="13" t="s">
        <v>2</v>
      </c>
      <c r="B32" s="13"/>
      <c r="C32" s="13"/>
      <c r="D32" s="13" t="s">
        <v>12</v>
      </c>
      <c r="E32" s="13"/>
      <c r="F32" s="13"/>
      <c r="G32" s="13" t="s">
        <v>2</v>
      </c>
      <c r="H32" s="13"/>
      <c r="I32" s="13"/>
      <c r="J32" s="13" t="s">
        <v>12</v>
      </c>
      <c r="K32" s="13"/>
      <c r="L32" s="13"/>
    </row>
    <row r="33" spans="1:205" ht="15" hidden="1" customHeight="1" x14ac:dyDescent="0.25"/>
    <row r="34" spans="1:205" customFormat="1" ht="33" hidden="1" customHeight="1" x14ac:dyDescent="0.25">
      <c r="A34" s="16">
        <f>IF(J26="",0,(ABS(J26)))</f>
        <v>0</v>
      </c>
      <c r="B34" s="16"/>
      <c r="C34" s="6" t="s">
        <v>14</v>
      </c>
      <c r="D34" s="6">
        <f>ROUNDDOWN(A34*100,0)-ROUNDDOWN(A36*100,0)</f>
        <v>0</v>
      </c>
      <c r="E34" s="6" t="str">
        <f>IF(D34=0," zero gr",CONCATENATE(" ",D34,"/100 gr"))</f>
        <v xml:space="preserve"> zero gr</v>
      </c>
      <c r="F34" s="6"/>
      <c r="G34" s="6"/>
      <c r="H34" s="6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</row>
    <row r="35" spans="1:205" customFormat="1" ht="33" hidden="1" customHeight="1" x14ac:dyDescent="0.25">
      <c r="A35" s="6" t="s">
        <v>15</v>
      </c>
      <c r="B35" s="6" t="s">
        <v>16</v>
      </c>
      <c r="C35" s="6" t="s">
        <v>17</v>
      </c>
      <c r="D35" s="6" t="s">
        <v>18</v>
      </c>
      <c r="E35" s="6" t="s">
        <v>19</v>
      </c>
      <c r="F35" s="6" t="s">
        <v>20</v>
      </c>
      <c r="G35" s="6" t="s">
        <v>21</v>
      </c>
      <c r="H35" s="8" t="s">
        <v>22</v>
      </c>
      <c r="I35" s="6" t="s">
        <v>23</v>
      </c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</row>
    <row r="36" spans="1:205" customFormat="1" ht="33" hidden="1" customHeight="1" x14ac:dyDescent="0.25">
      <c r="A36" s="6">
        <f>ROUNDDOWN(A34,0)</f>
        <v>0</v>
      </c>
      <c r="B36" s="6">
        <f>ROUNDDOWN(A36/10000,0)</f>
        <v>0</v>
      </c>
      <c r="C36" s="6">
        <f>ROUNDDOWN(A36/1000,0)</f>
        <v>0</v>
      </c>
      <c r="D36" s="6">
        <f>ROUNDDOWN((A36-(B36*10000))/1000,0)</f>
        <v>0</v>
      </c>
      <c r="E36" s="6"/>
      <c r="F36" s="6">
        <f>ROUNDDOWN((A36-((B36*10000)+(D36*1000)))/100,0)</f>
        <v>0</v>
      </c>
      <c r="G36" s="6">
        <f>ROUNDDOWN((A36-((B36*10000)+(D36*1000)+(F36*100)))/10,0)</f>
        <v>0</v>
      </c>
      <c r="H36" s="6">
        <f>ROUNDDOWN((A36-((B36*10000)+(D36*1000)+(F36*100)))/1,0)</f>
        <v>0</v>
      </c>
      <c r="I36" s="6">
        <f>ROUNDDOWN(A36-((B36*10000)+(D36*1000)+(F36*100)+(G36*10)),0)</f>
        <v>0</v>
      </c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</row>
    <row r="37" spans="1:205" customFormat="1" ht="33" hidden="1" customHeight="1" x14ac:dyDescent="0.25">
      <c r="A37" s="6">
        <v>1</v>
      </c>
      <c r="B37" s="6" t="str">
        <f>IF(D36=0,IF(B36=1,"dziesięć ",""),"")</f>
        <v/>
      </c>
      <c r="C37" s="6" t="str">
        <f>IF(C36=11,"jedenaście tysięcy ","")</f>
        <v/>
      </c>
      <c r="D37" s="6" t="str">
        <f>IF(D36=1,IF(B36&gt;1,"jeden tysięcy ",IF(B36=1,"","jeden tysiąc ")),"")</f>
        <v/>
      </c>
      <c r="E37" s="6" t="str">
        <f>IF(D36=0,IF(C36=0,"","tysięcy "),"")</f>
        <v/>
      </c>
      <c r="F37" s="6" t="str">
        <f>IF(F36=1,"sto ","")</f>
        <v/>
      </c>
      <c r="G37" s="6" t="str">
        <f>IF(H36=10,"dziesięć ","")</f>
        <v/>
      </c>
      <c r="H37" s="6" t="str">
        <f>IF(H36=11,"jedenaście ","")</f>
        <v/>
      </c>
      <c r="I37" s="6" t="str">
        <f>IF(G36&lt;&gt;1,IF(I36=1,"jeden ",""),"")</f>
        <v/>
      </c>
      <c r="J37" s="6" t="str">
        <f>IF(A36=0,"zero ","")</f>
        <v xml:space="preserve">zero 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</row>
    <row r="38" spans="1:205" customFormat="1" ht="33" hidden="1" customHeight="1" x14ac:dyDescent="0.25">
      <c r="A38" s="6">
        <v>2</v>
      </c>
      <c r="B38" s="6" t="str">
        <f>IF(B36=2,"dwadzieścia ","")</f>
        <v/>
      </c>
      <c r="C38" s="6" t="str">
        <f>IF(C36=12,"dwanaście tysięcy ","")</f>
        <v/>
      </c>
      <c r="D38" s="6" t="str">
        <f>IF(B36&lt;&gt;1,IF(D36=2,"dwa tysiące ",""),"")</f>
        <v/>
      </c>
      <c r="E38" s="6"/>
      <c r="F38" s="6" t="str">
        <f>IF(F36=2,"dwieście ","")</f>
        <v/>
      </c>
      <c r="G38" s="6" t="str">
        <f>IF(G36=2,"dwadzieścia ","")</f>
        <v/>
      </c>
      <c r="H38" s="6" t="str">
        <f>IF(H36=12,"dwanaście ","")</f>
        <v/>
      </c>
      <c r="I38" s="6" t="str">
        <f>IF(G36&lt;&gt;1,IF(I36=2,"dwa ",""),"")</f>
        <v/>
      </c>
      <c r="J38" s="6" t="s">
        <v>11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</row>
    <row r="39" spans="1:205" customFormat="1" ht="33" hidden="1" customHeight="1" x14ac:dyDescent="0.25">
      <c r="A39" s="6">
        <v>3</v>
      </c>
      <c r="B39" s="6" t="str">
        <f>IF(B36=3,"trzydzieści ","")</f>
        <v/>
      </c>
      <c r="C39" s="6" t="str">
        <f>IF(C36=13,"trzynaście tysięcy ","")</f>
        <v/>
      </c>
      <c r="D39" s="6" t="str">
        <f>IF(B36&lt;&gt;1,IF(D36=3,"trzy tysiące ",""),"")</f>
        <v/>
      </c>
      <c r="E39" s="6"/>
      <c r="F39" s="6" t="str">
        <f>IF(F36=3,"trzysta ","")</f>
        <v/>
      </c>
      <c r="G39" s="6" t="str">
        <f>IF(G36=3,"trzydzieści ","")</f>
        <v/>
      </c>
      <c r="H39" s="6" t="str">
        <f>IF(H36=13,"trzynaście ","")</f>
        <v/>
      </c>
      <c r="I39" s="6" t="str">
        <f>IF(G36&lt;&gt;1,IF(I36=3,"trzy ",""),"")</f>
        <v/>
      </c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</row>
    <row r="40" spans="1:205" customFormat="1" ht="33" hidden="1" customHeight="1" x14ac:dyDescent="0.25">
      <c r="A40" s="6">
        <v>4</v>
      </c>
      <c r="B40" s="6" t="str">
        <f>IF(B36=4,"czterdzieści ","")</f>
        <v/>
      </c>
      <c r="C40" s="6" t="str">
        <f>IF(C36=14,"czternaście tysięcy ","")</f>
        <v/>
      </c>
      <c r="D40" s="6" t="str">
        <f>IF(B36&lt;&gt;1,IF(D36=4,"cztery tysiące ",""),"")</f>
        <v/>
      </c>
      <c r="E40" s="6"/>
      <c r="F40" s="6" t="str">
        <f>IF(F36=4,"czterysta ","")</f>
        <v/>
      </c>
      <c r="G40" s="6" t="str">
        <f>IF(G36=4,"czterdzieści ","")</f>
        <v/>
      </c>
      <c r="H40" s="6" t="str">
        <f>IF(H36=14,"czternaście ","")</f>
        <v/>
      </c>
      <c r="I40" s="6" t="str">
        <f>IF(G36&lt;&gt;1,IF(I36=4,"cztery ",""),"")</f>
        <v/>
      </c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</row>
    <row r="41" spans="1:205" customFormat="1" ht="33" hidden="1" customHeight="1" x14ac:dyDescent="0.25">
      <c r="A41" s="6">
        <v>5</v>
      </c>
      <c r="B41" s="6" t="str">
        <f>IF(B36=5,"pięćdziesiąt ","")</f>
        <v/>
      </c>
      <c r="C41" s="6" t="str">
        <f>IF(C36=15,"piętnaście tysięcy ","")</f>
        <v/>
      </c>
      <c r="D41" s="6" t="str">
        <f>IF(B36&lt;&gt;1,IF(D36=5,"pięć tysięcy ",""),"")</f>
        <v/>
      </c>
      <c r="E41" s="6"/>
      <c r="F41" s="6" t="str">
        <f>IF(F36=5,"pięćset ","")</f>
        <v/>
      </c>
      <c r="G41" s="6" t="str">
        <f>IF(G36=5,"pięćdziesiąt ","")</f>
        <v/>
      </c>
      <c r="H41" s="6" t="str">
        <f>IF(H36=15,"piętnaście ","")</f>
        <v/>
      </c>
      <c r="I41" s="6" t="str">
        <f>IF(G36&lt;&gt;1,IF(I36=5,"pięć ",""),"")</f>
        <v/>
      </c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</row>
    <row r="42" spans="1:205" customFormat="1" ht="33" hidden="1" customHeight="1" x14ac:dyDescent="0.25">
      <c r="A42" s="6">
        <v>6</v>
      </c>
      <c r="B42" s="6" t="str">
        <f>IF(B36=6,"sześćdziesiąt ","")</f>
        <v/>
      </c>
      <c r="C42" s="6" t="str">
        <f>IF(C36=16,"szesnaście tysięcy ","")</f>
        <v/>
      </c>
      <c r="D42" s="6" t="str">
        <f>IF(B36&lt;&gt;1,IF(D36=6,"sześć tysięcy ",""),"")</f>
        <v/>
      </c>
      <c r="E42" s="6"/>
      <c r="F42" s="6" t="str">
        <f>IF(F36=6,"sześćset ","")</f>
        <v/>
      </c>
      <c r="G42" s="6" t="str">
        <f>IF(G36=6,"sześćdziesiąt ","")</f>
        <v/>
      </c>
      <c r="H42" s="6" t="str">
        <f>IF(H36=16,"szesnaście ","")</f>
        <v/>
      </c>
      <c r="I42" s="6" t="str">
        <f>IF(G36&lt;&gt;1,IF(I36=6,"sześć ",""),"")</f>
        <v/>
      </c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</row>
    <row r="43" spans="1:205" customFormat="1" ht="33" hidden="1" customHeight="1" x14ac:dyDescent="0.25">
      <c r="A43" s="6">
        <v>7</v>
      </c>
      <c r="B43" s="6" t="str">
        <f>IF(B36=7,"siedemdziesiąt ","")</f>
        <v/>
      </c>
      <c r="C43" s="6" t="str">
        <f>IF(C36=17,"siedemnaście tysięcy ","")</f>
        <v/>
      </c>
      <c r="D43" s="6" t="str">
        <f>IF(B36&lt;&gt;1,IF(D36=7,"siedem tysięcy ",""),"")</f>
        <v/>
      </c>
      <c r="E43" s="6"/>
      <c r="F43" s="6" t="str">
        <f>IF(F36=7,"siedemset ","")</f>
        <v/>
      </c>
      <c r="G43" s="6" t="str">
        <f>IF(G36=7,"siedemdziesiąt ","")</f>
        <v/>
      </c>
      <c r="H43" s="6" t="str">
        <f>IF(H36=17,"siedemnaście ","")</f>
        <v/>
      </c>
      <c r="I43" s="6" t="str">
        <f>IF(G36&lt;&gt;1,IF(I36=7,"siedem ",""),"")</f>
        <v/>
      </c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customFormat="1" ht="33" hidden="1" customHeight="1" x14ac:dyDescent="0.25">
      <c r="A44" s="6">
        <v>8</v>
      </c>
      <c r="B44" s="6" t="str">
        <f>IF(B36=8,"osiemdziesiąt ","")</f>
        <v/>
      </c>
      <c r="C44" s="6" t="str">
        <f>IF(C36=18,"osiemnaście tysięcy ","")</f>
        <v/>
      </c>
      <c r="D44" s="6" t="str">
        <f>IF(B36&lt;&gt;1,IF(D36=8,"osiem tysięcy ",""),"")</f>
        <v/>
      </c>
      <c r="E44" s="6"/>
      <c r="F44" s="6" t="str">
        <f>IF(F36=8,"osiemset ","")</f>
        <v/>
      </c>
      <c r="G44" s="6" t="str">
        <f>IF(G36=8,"osiemdziesiąt ","")</f>
        <v/>
      </c>
      <c r="H44" s="6" t="str">
        <f>IF(H36=18,"osiemnaście ","")</f>
        <v/>
      </c>
      <c r="I44" s="6" t="str">
        <f>IF(G36&lt;&gt;1,IF(I36=8,"osiem ",""),"")</f>
        <v/>
      </c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customFormat="1" ht="33" hidden="1" customHeight="1" x14ac:dyDescent="0.25">
      <c r="A45" s="6">
        <v>9</v>
      </c>
      <c r="B45" s="6" t="str">
        <f>IF(B36=9,"dziewięćdziesiąt ","")</f>
        <v/>
      </c>
      <c r="C45" s="6" t="str">
        <f>IF(C36=19,"dziewiętnaście tysięcy ","")</f>
        <v/>
      </c>
      <c r="D45" s="6" t="str">
        <f>IF(B36&lt;&gt;1,IF(D36=9,"dziewięć tysięcy ",""),"")</f>
        <v/>
      </c>
      <c r="E45" s="6"/>
      <c r="F45" s="6" t="str">
        <f>IF(F36=9,"dziewięćset ","")</f>
        <v/>
      </c>
      <c r="G45" s="6" t="str">
        <f>IF(G36=9,"dziewięćdziesiąt ","")</f>
        <v/>
      </c>
      <c r="H45" s="6" t="str">
        <f>IF(H36=19,"dziewiętnaście ","")</f>
        <v/>
      </c>
      <c r="I45" s="6" t="str">
        <f>IF(G36&lt;&gt;1,IF(I36=9,"dziewięć ",""),"")</f>
        <v/>
      </c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customFormat="1" ht="33" hidden="1" customHeight="1" x14ac:dyDescent="0.25">
      <c r="A46" s="6" t="str">
        <f>IF(G20&lt;0,"minus ","")</f>
        <v/>
      </c>
      <c r="B46" s="6" t="str">
        <f t="shared" ref="B46:J46" si="1">CONCATENATE(B37,B38,B39,B40,B41,B42,B43,B44,B45)</f>
        <v/>
      </c>
      <c r="C46" s="6" t="str">
        <f t="shared" si="1"/>
        <v/>
      </c>
      <c r="D46" s="6" t="str">
        <f t="shared" si="1"/>
        <v/>
      </c>
      <c r="E46" s="6" t="str">
        <f t="shared" si="1"/>
        <v/>
      </c>
      <c r="F46" s="6" t="str">
        <f t="shared" si="1"/>
        <v/>
      </c>
      <c r="G46" s="6" t="str">
        <f t="shared" si="1"/>
        <v/>
      </c>
      <c r="H46" s="6" t="str">
        <f t="shared" si="1"/>
        <v/>
      </c>
      <c r="I46" s="6" t="str">
        <f t="shared" si="1"/>
        <v/>
      </c>
      <c r="J46" s="6" t="str">
        <f t="shared" si="1"/>
        <v>zero zł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customFormat="1" ht="33" hidden="1" customHeight="1" x14ac:dyDescent="0.25">
      <c r="A47" s="15" t="str">
        <f>CONCATENATE(A46,B46,C46,D46,E46,F46,G46,H46,I46,J46,E34)</f>
        <v>zero zł zero gr</v>
      </c>
      <c r="B47" s="15"/>
      <c r="C47" s="15"/>
      <c r="D47" s="15"/>
      <c r="E47" s="6"/>
      <c r="F47" s="6"/>
      <c r="G47" s="6"/>
      <c r="H47" s="6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ht="15" hidden="1" customHeight="1" x14ac:dyDescent="0.15">
      <c r="A48" s="7"/>
      <c r="B48" s="7"/>
      <c r="C48" s="7"/>
      <c r="D48" s="7"/>
      <c r="E48" s="7"/>
      <c r="F48" s="7"/>
      <c r="G48" s="7"/>
    </row>
    <row r="49" ht="15" hidden="1" customHeight="1" x14ac:dyDescent="0.25"/>
    <row r="50" ht="15" hidden="1" customHeight="1" x14ac:dyDescent="0.25"/>
    <row r="51" ht="15" hidden="1" customHeight="1" x14ac:dyDescent="0.25"/>
  </sheetData>
  <sheetProtection algorithmName="SHA-512" hashValue="MRibrk/2UftNyBdW7K3DtwyqYkBbFnUjpGcO+IekaWvnROnSpcUJIgO4ZFV/kz+dt2wwG4WdXldOTGR8w3/9Jg==" saltValue="iIVQIsnfqIcVoWd64BgQeA==" spinCount="100000" sheet="1" formatCells="0" formatColumns="0" formatRows="0" insertColumns="0" insertRows="0" insertHyperlinks="0" deleteColumns="0" deleteRows="0" sort="0" autoFilter="0" pivotTables="0"/>
  <mergeCells count="96">
    <mergeCell ref="J1:L1"/>
    <mergeCell ref="A1:D2"/>
    <mergeCell ref="A8:D8"/>
    <mergeCell ref="A26:I26"/>
    <mergeCell ref="J26:K26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15:I15"/>
    <mergeCell ref="G19:I19"/>
    <mergeCell ref="J19:K19"/>
    <mergeCell ref="G11:I11"/>
    <mergeCell ref="J11:K11"/>
    <mergeCell ref="G14:I14"/>
    <mergeCell ref="J14:K14"/>
    <mergeCell ref="J15:K15"/>
    <mergeCell ref="G16:I16"/>
    <mergeCell ref="J16:K16"/>
    <mergeCell ref="G17:I17"/>
    <mergeCell ref="J17:K17"/>
    <mergeCell ref="J12:K12"/>
    <mergeCell ref="G13:I13"/>
    <mergeCell ref="J13:K13"/>
    <mergeCell ref="G18:I18"/>
    <mergeCell ref="J18:K18"/>
    <mergeCell ref="C28:L28"/>
    <mergeCell ref="A27:L27"/>
    <mergeCell ref="A29:L29"/>
    <mergeCell ref="D22:F22"/>
    <mergeCell ref="D23:F23"/>
    <mergeCell ref="D24:F24"/>
    <mergeCell ref="G25:I25"/>
    <mergeCell ref="J25:K25"/>
    <mergeCell ref="B24:C24"/>
    <mergeCell ref="B25:C25"/>
    <mergeCell ref="A4:L4"/>
    <mergeCell ref="E8:I8"/>
    <mergeCell ref="A3:L3"/>
    <mergeCell ref="B22:C22"/>
    <mergeCell ref="B23:C23"/>
    <mergeCell ref="B16:C16"/>
    <mergeCell ref="B17:C17"/>
    <mergeCell ref="B18:C18"/>
    <mergeCell ref="B19:C19"/>
    <mergeCell ref="B20:C20"/>
    <mergeCell ref="B21:C21"/>
    <mergeCell ref="D10:F10"/>
    <mergeCell ref="D14:F14"/>
    <mergeCell ref="G10:I10"/>
    <mergeCell ref="J10:K10"/>
    <mergeCell ref="G12:I12"/>
    <mergeCell ref="A28:B28"/>
    <mergeCell ref="K2:L2"/>
    <mergeCell ref="K8:L8"/>
    <mergeCell ref="D18:F18"/>
    <mergeCell ref="D21:F21"/>
    <mergeCell ref="D17:F17"/>
    <mergeCell ref="E1:I2"/>
    <mergeCell ref="D6:L6"/>
    <mergeCell ref="D12:F12"/>
    <mergeCell ref="D13:F13"/>
    <mergeCell ref="D11:F11"/>
    <mergeCell ref="A5:L5"/>
    <mergeCell ref="D19:F19"/>
    <mergeCell ref="D20:F20"/>
    <mergeCell ref="D15:F15"/>
    <mergeCell ref="D16:F16"/>
    <mergeCell ref="J32:L32"/>
    <mergeCell ref="A32:C32"/>
    <mergeCell ref="A31:C31"/>
    <mergeCell ref="D31:F31"/>
    <mergeCell ref="G31:I31"/>
    <mergeCell ref="J31:L31"/>
    <mergeCell ref="D32:F32"/>
    <mergeCell ref="D25:F25"/>
    <mergeCell ref="A47:D47"/>
    <mergeCell ref="A34:B34"/>
    <mergeCell ref="A6:C6"/>
    <mergeCell ref="B10:C10"/>
    <mergeCell ref="B11:C11"/>
    <mergeCell ref="A7:L7"/>
    <mergeCell ref="A9:L9"/>
    <mergeCell ref="B12:C12"/>
    <mergeCell ref="B13:C13"/>
    <mergeCell ref="B14:C14"/>
    <mergeCell ref="B15:C15"/>
    <mergeCell ref="A30:F30"/>
    <mergeCell ref="G30:L30"/>
    <mergeCell ref="G32:I32"/>
  </mergeCells>
  <pageMargins left="0.7" right="0.7" top="0.75" bottom="0.75" header="0.3" footer="0.3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2020-06-12T08:28:43Z</cp:lastPrinted>
  <dcterms:created xsi:type="dcterms:W3CDTF">2020-06-01T07:06:27Z</dcterms:created>
  <dcterms:modified xsi:type="dcterms:W3CDTF">2020-06-12T08:32:16Z</dcterms:modified>
</cp:coreProperties>
</file>